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KK-Prämien Übersicht" sheetId="1" state="visible" r:id="rId3"/>
    <sheet name="KK-Prämien Detail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<sst xmlns="http://schemas.openxmlformats.org/spreadsheetml/2006/main" count="86" uniqueCount="78">
  <si>
    <t xml:space="preserve">Jahr</t>
  </si>
  <si>
    <t xml:space="preserve">Interpolation</t>
  </si>
  <si>
    <t xml:space="preserve">Durchschnittsprämie CHF</t>
  </si>
  <si>
    <t xml:space="preserve">Krankenversicherungsprämien — 4-köpfige Familie (2 Erw. + 2 Kinder)</t>
  </si>
  <si>
    <t xml:space="preserve">Grundversicherung mit Unfall | Franchise: Erw. CHF 1000 / Kinder CHF 500 | Ø Helsana / Sanitas | CHF pro Monat</t>
  </si>
  <si>
    <t xml:space="preserve">* 2002: Franchise 230 (ordentlich) × 0.70 = Äquivalent Franchise ~1200; ab 2006 direkt vergleichbar</t>
  </si>
  <si>
    <t xml:space="preserve">Kt</t>
  </si>
  <si>
    <t xml:space="preserve">Kanton</t>
  </si>
  <si>
    <t xml:space="preserve">2002</t>
  </si>
  <si>
    <t xml:space="preserve">2006</t>
  </si>
  <si>
    <t xml:space="preserve">2010</t>
  </si>
  <si>
    <t xml:space="preserve">2014</t>
  </si>
  <si>
    <t xml:space="preserve">2018</t>
  </si>
  <si>
    <t xml:space="preserve">2022</t>
  </si>
  <si>
    <t xml:space="preserve">2024</t>
  </si>
  <si>
    <t xml:space="preserve">2025</t>
  </si>
  <si>
    <t xml:space="preserve">Faktor
2002→2025</t>
  </si>
  <si>
    <t xml:space="preserve">Ø %/Jahr</t>
  </si>
  <si>
    <t xml:space="preserve">CHF/Mt</t>
  </si>
  <si>
    <t xml:space="preserve">x</t>
  </si>
  <si>
    <t xml:space="preserve">%</t>
  </si>
  <si>
    <t xml:space="preserve">AG</t>
  </si>
  <si>
    <t xml:space="preserve">Aargau</t>
  </si>
  <si>
    <t xml:space="preserve">AI</t>
  </si>
  <si>
    <t xml:space="preserve">Appenzell I.Rh.</t>
  </si>
  <si>
    <t xml:space="preserve">AR</t>
  </si>
  <si>
    <t xml:space="preserve">Appenzell A.Rh.</t>
  </si>
  <si>
    <t xml:space="preserve">BE</t>
  </si>
  <si>
    <t xml:space="preserve">Bern</t>
  </si>
  <si>
    <t xml:space="preserve">BL</t>
  </si>
  <si>
    <t xml:space="preserve">Basel-Landschaft</t>
  </si>
  <si>
    <t xml:space="preserve">BS</t>
  </si>
  <si>
    <t xml:space="preserve">Basel-Stadt</t>
  </si>
  <si>
    <t xml:space="preserve">FR</t>
  </si>
  <si>
    <t xml:space="preserve">Freiburg</t>
  </si>
  <si>
    <t xml:space="preserve">GE</t>
  </si>
  <si>
    <t xml:space="preserve">Genf</t>
  </si>
  <si>
    <t xml:space="preserve">GL</t>
  </si>
  <si>
    <t xml:space="preserve">Glarus</t>
  </si>
  <si>
    <t xml:space="preserve">GR</t>
  </si>
  <si>
    <t xml:space="preserve">Graubünden</t>
  </si>
  <si>
    <t xml:space="preserve">JU</t>
  </si>
  <si>
    <t xml:space="preserve">Jura</t>
  </si>
  <si>
    <t xml:space="preserve">LU</t>
  </si>
  <si>
    <t xml:space="preserve">Luzern</t>
  </si>
  <si>
    <t xml:space="preserve">NE</t>
  </si>
  <si>
    <t xml:space="preserve">Neuenburg</t>
  </si>
  <si>
    <t xml:space="preserve">NW</t>
  </si>
  <si>
    <t xml:space="preserve">Nidwalden</t>
  </si>
  <si>
    <t xml:space="preserve">OW</t>
  </si>
  <si>
    <t xml:space="preserve">Obwalden</t>
  </si>
  <si>
    <t xml:space="preserve">SG</t>
  </si>
  <si>
    <t xml:space="preserve">St. Gallen</t>
  </si>
  <si>
    <t xml:space="preserve">SH</t>
  </si>
  <si>
    <t xml:space="preserve">Schaffhausen</t>
  </si>
  <si>
    <t xml:space="preserve">SO</t>
  </si>
  <si>
    <t xml:space="preserve">Solothurn</t>
  </si>
  <si>
    <t xml:space="preserve">SZ</t>
  </si>
  <si>
    <t xml:space="preserve">Schwyz</t>
  </si>
  <si>
    <t xml:space="preserve">TG</t>
  </si>
  <si>
    <t xml:space="preserve">Thurgau</t>
  </si>
  <si>
    <t xml:space="preserve">TI</t>
  </si>
  <si>
    <t xml:space="preserve">Tessin</t>
  </si>
  <si>
    <t xml:space="preserve">UR</t>
  </si>
  <si>
    <t xml:space="preserve">Uri</t>
  </si>
  <si>
    <t xml:space="preserve">VD</t>
  </si>
  <si>
    <t xml:space="preserve">Waadt</t>
  </si>
  <si>
    <t xml:space="preserve">VS</t>
  </si>
  <si>
    <t xml:space="preserve">Wallis</t>
  </si>
  <si>
    <t xml:space="preserve">n/a</t>
  </si>
  <si>
    <t xml:space="preserve">ZG</t>
  </si>
  <si>
    <t xml:space="preserve">Zug</t>
  </si>
  <si>
    <t xml:space="preserve">ZH</t>
  </si>
  <si>
    <t xml:space="preserve">Zürich</t>
  </si>
  <si>
    <t xml:space="preserve">CH</t>
  </si>
  <si>
    <t xml:space="preserve">Schweizer Durchschnitt</t>
  </si>
  <si>
    <t xml:space="preserve">Quelle: Bundesamt für Gesundheit (BAG), Prämienübersichten 2002–2025, priminfo.admin.ch | Basis: Grundversicherung, freie Arztwahl, mit Unfall | Franchise Erw. CHF 1000 / Kinder CHF 500 | Ø Helsana + Sanitas</t>
  </si>
  <si>
    <t xml:space="preserve">Analyse, Extraktion und Aufbereitung: Anthropic Claude (claude.ai) | Mai 2026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</si>
</sst>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#,##0"/>
    <numFmt numFmtId="167" formatCode="0.0\x"/>
    <numFmt numFmtId="168" formatCode="0.0%"/>
  </numFmts>
  <fonts count="17">
    <font>
      <sz val="11"/>
      <color theme="1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</font>
    <font>
      <sz val="11"/>
      <color theme="1"/>
      <name val="Calibri"/>
      <family val="2"/>
    </font>
    <font>
      <b val="true"/>
      <sz val="10"/>
      <color theme="1"/>
      <name val="Arial"/>
      <family val="0"/>
    </font>
    <font>
      <sz val="10"/>
      <color theme="1"/>
      <name val="Arial"/>
      <family val="0"/>
    </font>
    <font>
      <sz val="13"/>
      <name val="Arial"/>
      <family val="2"/>
    </font>
    <font>
      <sz val="10"/>
      <name val="Arial"/>
      <family val="2"/>
    </font>
    <font>
      <sz val="9"/>
      <name val="Arial"/>
      <family val="2"/>
    </font>
    <font>
      <b val="true"/>
      <sz val="14"/>
      <color theme="1"/>
      <name val="Arial"/>
      <family val="0"/>
    </font>
    <font>
      <i val="true"/>
      <sz val="10"/>
      <color theme="1"/>
      <name val="Arial"/>
      <family val="0"/>
    </font>
    <font>
      <i val="true"/>
      <sz val="9"/>
      <color theme="1"/>
      <name val="Arial"/>
      <family val="0"/>
    </font>
    <font>
      <b val="true"/>
      <sz val="11"/>
      <color theme="1"/>
      <name val="Arial"/>
      <family val="0"/>
    </font>
    <font>
      <b val="true"/>
      <sz val="9"/>
      <color theme="1"/>
      <name val="Arial"/>
      <family val="0"/>
    </font>
    <font>
      <i val="true"/>
      <sz val="9"/>
      <color theme="1"/>
      <name val="Arial"/>
      <family val="0"/>
    </font>
  </fonts>
  <fills count="8">
    <fill>
      <patternFill patternType="none"/>
    </fill>
    <fill>
      <patternFill patternType="gray125"/>
    </fill>
    <fill>
      <patternFill patternType="solid">
        <fgColor rgb="FFFFF8E7"/>
        <bgColor rgb="FFFFFFFF"/>
      </patternFill>
    </fill>
    <fill>
      <patternFill patternType="solid">
        <fgColor rgb="FF1F4E79"/>
        <bgColor rgb="FF004586"/>
      </patternFill>
    </fill>
    <fill>
      <patternFill patternType="solid">
        <fgColor rgb="FF2E75B6"/>
        <bgColor rgb="FF0066CC"/>
      </patternFill>
    </fill>
    <fill>
      <patternFill patternType="solid">
        <fgColor rgb="FFD9E8F5"/>
        <bgColor rgb="FFE2EFDA"/>
      </patternFill>
    </fill>
    <fill>
      <patternFill patternType="solid">
        <fgColor rgb="FFE2EFDA"/>
        <bgColor rgb="FFD9E8F5"/>
      </patternFill>
    </fill>
    <fill>
      <patternFill patternType="solid">
        <fgColor rgb="FFFFF2CC"/>
        <bgColor rgb="FFFFF8E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6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808080"/>
      <rgbColor rgb="FF9999FF"/>
      <rgbColor rgb="FF993366"/>
      <rgbColor rgb="FFFFF2CC"/>
      <rgbColor rgb="FFD9E8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8E7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66"/>
      <rgbColor rgb="FFB3B3B3"/>
      <rgbColor rgb="FF004586"/>
      <rgbColor rgb="FF339966"/>
      <rgbColor rgb="FF003300"/>
      <rgbColor rgb="FF555555"/>
      <rgbColor rgb="FF885500"/>
      <rgbColor rgb="FF993366"/>
      <rgbColor rgb="FF1F4E79"/>
      <rgbColor rgb="FF4444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latin typeface="Arial"/>
              </a:defRPr>
            </a:pPr>
            <a:r>
              <a:rPr b="0" sz="1300" spc="-1" strike="noStrike">
                <a:latin typeface="Arial"/>
              </a:rPr>
              <a:t>Krankenkassenprämien 2002 bis 2025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004586"/>
            </a:solidFill>
            <a:ln w="0">
              <a:noFill/>
            </a:ln>
          </c:spPr>
          <c:invertIfNegative val="0"/>
          <c:dPt>
            <c:idx val="13"/>
            <c:invertIfNegative val="0"/>
            <c:spPr>
              <a:solidFill>
                <a:srgbClr val="004586"/>
              </a:solidFill>
              <a:ln w="0">
                <a:noFill/>
              </a:ln>
            </c:spPr>
          </c:dPt>
          <c:dLbls>
            <c:dLbl>
              <c:idx val="1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'KK-Prämien Übersicht'!$B$6:$Y$6</c:f>
              <c:strCache>
                <c:ptCount val="24"/>
                <c:pt idx="0">
                  <c:v>422</c:v>
                </c:pt>
                <c:pt idx="1">
                  <c:v>460</c:v>
                </c:pt>
                <c:pt idx="2">
                  <c:v>502</c:v>
                </c:pt>
                <c:pt idx="3">
                  <c:v>547</c:v>
                </c:pt>
                <c:pt idx="4">
                  <c:v>596</c:v>
                </c:pt>
                <c:pt idx="5">
                  <c:v>631</c:v>
                </c:pt>
                <c:pt idx="6">
                  <c:v>668</c:v>
                </c:pt>
                <c:pt idx="7">
                  <c:v>707</c:v>
                </c:pt>
                <c:pt idx="8">
                  <c:v>749</c:v>
                </c:pt>
                <c:pt idx="9">
                  <c:v>776</c:v>
                </c:pt>
                <c:pt idx="10">
                  <c:v>805</c:v>
                </c:pt>
                <c:pt idx="11">
                  <c:v>834</c:v>
                </c:pt>
                <c:pt idx="12">
                  <c:v>865</c:v>
                </c:pt>
                <c:pt idx="13">
                  <c:v>901</c:v>
                </c:pt>
                <c:pt idx="14">
                  <c:v>939</c:v>
                </c:pt>
                <c:pt idx="15">
                  <c:v>979</c:v>
                </c:pt>
                <c:pt idx="16">
                  <c:v>1'020</c:v>
                </c:pt>
                <c:pt idx="17">
                  <c:v>1'026</c:v>
                </c:pt>
                <c:pt idx="18">
                  <c:v>1'032</c:v>
                </c:pt>
                <c:pt idx="19">
                  <c:v>1'038</c:v>
                </c:pt>
                <c:pt idx="20">
                  <c:v>1'044</c:v>
                </c:pt>
                <c:pt idx="21">
                  <c:v>1'118</c:v>
                </c:pt>
                <c:pt idx="22">
                  <c:v>1'197</c:v>
                </c:pt>
                <c:pt idx="23">
                  <c:v>1'242</c:v>
                </c:pt>
              </c:strCache>
            </c:strRef>
          </c:cat>
          <c:val>
            <c:numRef>
              <c:f>'KK-Prämien Übersicht'!$B$5:$Y$5</c:f>
              <c:numCache>
                <c:formatCode>#,##0.00</c:formatCode>
                <c:ptCount val="24"/>
                <c:pt idx="0">
                  <c:v>422</c:v>
                </c:pt>
                <c:pt idx="1">
                  <c:v>460.040346</c:v>
                </c:pt>
                <c:pt idx="2">
                  <c:v>501.509762909478</c:v>
                </c:pt>
                <c:pt idx="3">
                  <c:v>546.717357467427</c:v>
                </c:pt>
                <c:pt idx="4">
                  <c:v>596.000100221614</c:v>
                </c:pt>
                <c:pt idx="5">
                  <c:v>631.037754113442</c:v>
                </c:pt>
                <c:pt idx="6">
                  <c:v>668.135201602263</c:v>
                </c:pt>
                <c:pt idx="7">
                  <c:v>707.413533834057</c:v>
                </c:pt>
                <c:pt idx="8">
                  <c:v>749</c:v>
                </c:pt>
                <c:pt idx="9">
                  <c:v>776.453097</c:v>
                </c:pt>
                <c:pt idx="10">
                  <c:v>804.912432364341</c:v>
                </c:pt>
                <c:pt idx="11">
                  <c:v>834.414887747791</c:v>
                </c:pt>
                <c:pt idx="12">
                  <c:v>865</c:v>
                </c:pt>
                <c:pt idx="13">
                  <c:v>901.38882</c:v>
                </c:pt>
                <c:pt idx="14">
                  <c:v>939.30844487976</c:v>
                </c:pt>
                <c:pt idx="15">
                  <c:v>978.823272538962</c:v>
                </c:pt>
                <c:pt idx="16">
                  <c:v>1020</c:v>
                </c:pt>
                <c:pt idx="17">
                  <c:v>1025.94762</c:v>
                </c:pt>
                <c:pt idx="18">
                  <c:v>1031.92992057222</c:v>
                </c:pt>
                <c:pt idx="19">
                  <c:v>1037.94710393908</c:v>
                </c:pt>
                <c:pt idx="20">
                  <c:v>1044</c:v>
                </c:pt>
                <c:pt idx="21">
                  <c:v>1117.885968</c:v>
                </c:pt>
                <c:pt idx="22">
                  <c:v>1197.0009937273</c:v>
                </c:pt>
                <c:pt idx="23">
                  <c:v>1242</c:v>
                </c:pt>
              </c:numCache>
            </c:numRef>
          </c:val>
        </c:ser>
        <c:gapWidth val="100"/>
        <c:overlap val="0"/>
        <c:axId val="78034608"/>
        <c:axId val="16702241"/>
      </c:barChart>
      <c:catAx>
        <c:axId val="78034608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Jahr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16702241"/>
        <c:crosses val="autoZero"/>
        <c:auto val="1"/>
        <c:lblAlgn val="ctr"/>
        <c:lblOffset val="100"/>
        <c:noMultiLvlLbl val="0"/>
      </c:catAx>
      <c:valAx>
        <c:axId val="16702241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Durschnittsprämie CHF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78034608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plotVisOnly val="1"/>
    <c:dispBlanksAs val="gap"/>
  </c:chart>
  <c:spPr>
    <a:solidFill>
      <a:srgbClr val="ffffff"/>
    </a:solidFill>
    <a:ln w="0"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360</xdr:colOff>
      <xdr:row>6</xdr:row>
      <xdr:rowOff>157320</xdr:rowOff>
    </xdr:from>
    <xdr:to>
      <xdr:col>8</xdr:col>
      <xdr:colOff>479880</xdr:colOff>
      <xdr:row>25</xdr:row>
      <xdr:rowOff>66960</xdr:rowOff>
    </xdr:to>
    <xdr:graphicFrame>
      <xdr:nvGraphicFramePr>
        <xdr:cNvPr id="0" name="Krankenkassen-Prämien 2022 bis 2025"/>
        <xdr:cNvGraphicFramePr/>
      </xdr:nvGraphicFramePr>
      <xdr:xfrm>
        <a:off x="360" y="1208880"/>
        <a:ext cx="575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4:Y1048576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L16" activeCellId="0" sqref="L16"/>
    </sheetView>
  </sheetViews>
  <sheetFormatPr defaultColWidth="10.16015625" defaultRowHeight="13.8" zeroHeight="false" outlineLevelRow="0" outlineLevelCol="0"/>
  <cols>
    <col collapsed="false" customWidth="true" hidden="false" outlineLevel="0" max="1" min="1" style="0" width="16.94"/>
    <col collapsed="false" customWidth="true" hidden="false" outlineLevel="0" max="17" min="2" style="0" width="7.01"/>
    <col collapsed="false" customWidth="true" hidden="false" outlineLevel="0" max="24" min="18" style="0" width="8.4"/>
    <col collapsed="false" customWidth="true" hidden="false" outlineLevel="0" max="25" min="25" style="0" width="7.85"/>
  </cols>
  <sheetData>
    <row r="4" customFormat="false" ht="13.8" hidden="false" customHeight="false" outlineLevel="0" collapsed="false">
      <c r="A4" s="0" t="s">
        <v>0</v>
      </c>
      <c r="B4" s="1" t="n">
        <v>2002</v>
      </c>
      <c r="C4" s="2" t="n">
        <v>2003</v>
      </c>
      <c r="D4" s="2" t="n">
        <v>2004</v>
      </c>
      <c r="E4" s="2" t="n">
        <v>2005</v>
      </c>
      <c r="F4" s="1" t="n">
        <v>2006</v>
      </c>
      <c r="G4" s="2" t="n">
        <v>2007</v>
      </c>
      <c r="H4" s="2" t="n">
        <v>2008</v>
      </c>
      <c r="I4" s="2" t="n">
        <v>2009</v>
      </c>
      <c r="J4" s="1" t="n">
        <v>2010</v>
      </c>
      <c r="K4" s="2" t="n">
        <v>2011</v>
      </c>
      <c r="L4" s="2" t="n">
        <v>2012</v>
      </c>
      <c r="M4" s="2" t="n">
        <v>2013</v>
      </c>
      <c r="N4" s="1" t="n">
        <v>2014</v>
      </c>
      <c r="O4" s="2" t="n">
        <v>2015</v>
      </c>
      <c r="P4" s="2" t="n">
        <v>2016</v>
      </c>
      <c r="Q4" s="2" t="n">
        <v>2017</v>
      </c>
      <c r="R4" s="1" t="n">
        <v>2018</v>
      </c>
      <c r="S4" s="2" t="n">
        <v>2019</v>
      </c>
      <c r="T4" s="2" t="n">
        <v>2020</v>
      </c>
      <c r="U4" s="2" t="n">
        <v>2021</v>
      </c>
      <c r="V4" s="1" t="n">
        <v>2022</v>
      </c>
      <c r="W4" s="2" t="n">
        <v>2023</v>
      </c>
      <c r="X4" s="1" t="n">
        <v>2024</v>
      </c>
      <c r="Y4" s="1" t="n">
        <v>2025</v>
      </c>
    </row>
    <row r="5" customFormat="false" ht="13.8" hidden="false" customHeight="false" outlineLevel="0" collapsed="false">
      <c r="A5" s="0" t="s">
        <v>1</v>
      </c>
      <c r="B5" s="3" t="n">
        <v>422</v>
      </c>
      <c r="C5" s="3" t="n">
        <f aca="false">B5*1.090143</f>
        <v>460.040346</v>
      </c>
      <c r="D5" s="3" t="n">
        <f aca="false">C5*1.090143</f>
        <v>501.509762909478</v>
      </c>
      <c r="E5" s="3" t="n">
        <f aca="false">D5*1.090143</f>
        <v>546.717357467427</v>
      </c>
      <c r="F5" s="3" t="n">
        <f aca="false">E5*1.090143</f>
        <v>596.000100221614</v>
      </c>
      <c r="G5" s="3" t="n">
        <f aca="false">F5*1.058788</f>
        <v>631.037754113442</v>
      </c>
      <c r="H5" s="3" t="n">
        <f aca="false">G5*1.058788</f>
        <v>668.135201602263</v>
      </c>
      <c r="I5" s="3" t="n">
        <f aca="false">H5*1.058788</f>
        <v>707.413533834057</v>
      </c>
      <c r="J5" s="3" t="n">
        <v>749</v>
      </c>
      <c r="K5" s="3" t="n">
        <f aca="false">J5*1.036653</f>
        <v>776.453097</v>
      </c>
      <c r="L5" s="3" t="n">
        <f aca="false">K5*1.036653</f>
        <v>804.912432364341</v>
      </c>
      <c r="M5" s="3" t="n">
        <f aca="false">L5*1.036653</f>
        <v>834.414887747791</v>
      </c>
      <c r="N5" s="3" t="n">
        <v>865</v>
      </c>
      <c r="O5" s="3" t="n">
        <f aca="false">N5*1.042068</f>
        <v>901.38882</v>
      </c>
      <c r="P5" s="3" t="n">
        <f aca="false">O5*1.042068</f>
        <v>939.30844487976</v>
      </c>
      <c r="Q5" s="3" t="n">
        <f aca="false">P5*1.042068</f>
        <v>978.823272538962</v>
      </c>
      <c r="R5" s="3" t="n">
        <v>1020</v>
      </c>
      <c r="S5" s="3" t="n">
        <f aca="false">R5*1.005831</f>
        <v>1025.94762</v>
      </c>
      <c r="T5" s="3" t="n">
        <f aca="false">S5*1.005831</f>
        <v>1031.92992057222</v>
      </c>
      <c r="U5" s="3" t="n">
        <f aca="false">T5*1.005831</f>
        <v>1037.94710393908</v>
      </c>
      <c r="V5" s="3" t="n">
        <v>1044</v>
      </c>
      <c r="W5" s="3" t="n">
        <f aca="false">V5*1.070772</f>
        <v>1117.885968</v>
      </c>
      <c r="X5" s="3" t="n">
        <f aca="false">W5*1.070772</f>
        <v>1197.0009937273</v>
      </c>
      <c r="Y5" s="4" t="n">
        <v>1242</v>
      </c>
    </row>
    <row r="6" customFormat="false" ht="13.8" hidden="false" customHeight="false" outlineLevel="0" collapsed="false">
      <c r="A6" s="0" t="s">
        <v>2</v>
      </c>
      <c r="B6" s="5" t="n">
        <v>422</v>
      </c>
      <c r="C6" s="6" t="n">
        <v>460</v>
      </c>
      <c r="D6" s="6" t="n">
        <v>502</v>
      </c>
      <c r="E6" s="6" t="n">
        <v>547</v>
      </c>
      <c r="F6" s="5" t="n">
        <v>596</v>
      </c>
      <c r="G6" s="6" t="n">
        <v>631</v>
      </c>
      <c r="H6" s="6" t="n">
        <v>668</v>
      </c>
      <c r="I6" s="6" t="n">
        <v>707</v>
      </c>
      <c r="J6" s="5" t="n">
        <v>749</v>
      </c>
      <c r="K6" s="6" t="n">
        <v>776</v>
      </c>
      <c r="L6" s="6" t="n">
        <v>805</v>
      </c>
      <c r="M6" s="6" t="n">
        <v>834</v>
      </c>
      <c r="N6" s="5" t="n">
        <v>865</v>
      </c>
      <c r="O6" s="6" t="n">
        <v>901</v>
      </c>
      <c r="P6" s="6" t="n">
        <v>939</v>
      </c>
      <c r="Q6" s="6" t="n">
        <v>979</v>
      </c>
      <c r="R6" s="5" t="n">
        <v>1020</v>
      </c>
      <c r="S6" s="6" t="n">
        <v>1026</v>
      </c>
      <c r="T6" s="6" t="n">
        <v>1032</v>
      </c>
      <c r="U6" s="6" t="n">
        <v>1038</v>
      </c>
      <c r="V6" s="5" t="n">
        <v>1044</v>
      </c>
      <c r="W6" s="6" t="n">
        <v>1118</v>
      </c>
      <c r="X6" s="5" t="n">
        <v>1197</v>
      </c>
      <c r="Y6" s="5" t="n">
        <v>1242</v>
      </c>
    </row>
    <row r="11" customFormat="false" ht="13.8" hidden="false" customHeight="false" outlineLevel="0" collapsed="false">
      <c r="H11" s="7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&amp;C&amp;"Arial,Regular"&amp;10&amp;Kffffff&amp;A</oddHeader>
    <oddFooter>&amp;C&amp;"Arial,Regular"&amp;10&amp;KffffffPage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6" topLeftCell="C31" activePane="bottomRight" state="frozen"/>
      <selection pane="topLeft" activeCell="A1" activeCellId="0" sqref="A1"/>
      <selection pane="topRight" activeCell="C1" activeCellId="0" sqref="C1"/>
      <selection pane="bottomLeft" activeCell="A31" activeCellId="0" sqref="A31"/>
      <selection pane="bottomRight" activeCell="C39" activeCellId="0" sqref="C39"/>
    </sheetView>
  </sheetViews>
  <sheetFormatPr defaultColWidth="8.59765625" defaultRowHeight="12.8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1.08"/>
    <col collapsed="false" customWidth="true" hidden="false" outlineLevel="0" max="10" min="3" style="0" width="9"/>
    <col collapsed="false" customWidth="true" hidden="false" outlineLevel="0" max="11" min="11" style="0" width="13"/>
    <col collapsed="false" customWidth="true" hidden="false" outlineLevel="0" max="12" min="12" style="0" width="10"/>
  </cols>
  <sheetData>
    <row r="1" customFormat="false" ht="18" hidden="false" customHeight="true" outlineLevel="0" collapsed="false">
      <c r="A1" s="8" t="s">
        <v>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customFormat="false" ht="18" hidden="false" customHeight="true" outlineLevel="0" collapsed="false">
      <c r="A2" s="9" t="s">
        <v>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customFormat="false" ht="18" hidden="false" customHeight="true" outlineLevel="0" collapsed="false">
      <c r="A3" s="10" t="s">
        <v>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customFormat="false" ht="13.8" hidden="false" customHeight="false" outlineLevel="0" collapsed="false"/>
    <row r="5" customFormat="false" ht="31.5" hidden="false" customHeight="true" outlineLevel="0" collapsed="false">
      <c r="A5" s="11" t="s">
        <v>6</v>
      </c>
      <c r="B5" s="11" t="s">
        <v>7</v>
      </c>
      <c r="C5" s="11" t="s">
        <v>8</v>
      </c>
      <c r="D5" s="11" t="s">
        <v>9</v>
      </c>
      <c r="E5" s="11" t="s">
        <v>10</v>
      </c>
      <c r="F5" s="11" t="s">
        <v>11</v>
      </c>
      <c r="G5" s="11" t="s">
        <v>12</v>
      </c>
      <c r="H5" s="11" t="s">
        <v>13</v>
      </c>
      <c r="I5" s="11" t="s">
        <v>14</v>
      </c>
      <c r="J5" s="11" t="s">
        <v>15</v>
      </c>
      <c r="K5" s="12" t="s">
        <v>16</v>
      </c>
      <c r="L5" s="11" t="s">
        <v>17</v>
      </c>
    </row>
    <row r="6" customFormat="false" ht="13.5" hidden="false" customHeight="true" outlineLevel="0" collapsed="false">
      <c r="A6" s="13"/>
      <c r="B6" s="13"/>
      <c r="C6" s="13" t="s">
        <v>18</v>
      </c>
      <c r="D6" s="13" t="s">
        <v>18</v>
      </c>
      <c r="E6" s="13" t="s">
        <v>18</v>
      </c>
      <c r="F6" s="13" t="s">
        <v>18</v>
      </c>
      <c r="G6" s="13" t="s">
        <v>18</v>
      </c>
      <c r="H6" s="13" t="s">
        <v>18</v>
      </c>
      <c r="I6" s="13" t="s">
        <v>18</v>
      </c>
      <c r="J6" s="13" t="s">
        <v>18</v>
      </c>
      <c r="K6" s="13" t="s">
        <v>19</v>
      </c>
      <c r="L6" s="13" t="s">
        <v>20</v>
      </c>
    </row>
    <row r="7" customFormat="false" ht="15" hidden="false" customHeight="true" outlineLevel="0" collapsed="false">
      <c r="A7" s="14" t="s">
        <v>21</v>
      </c>
      <c r="B7" s="15" t="s">
        <v>22</v>
      </c>
      <c r="C7" s="16" t="n">
        <v>381</v>
      </c>
      <c r="D7" s="16" t="n">
        <v>524</v>
      </c>
      <c r="E7" s="16" t="n">
        <v>697</v>
      </c>
      <c r="F7" s="16" t="n">
        <v>787</v>
      </c>
      <c r="G7" s="16" t="n">
        <v>946</v>
      </c>
      <c r="H7" s="16" t="n">
        <v>978</v>
      </c>
      <c r="I7" s="16" t="n">
        <v>1120</v>
      </c>
      <c r="J7" s="17" t="n">
        <v>1181</v>
      </c>
      <c r="K7" s="18" t="n">
        <f aca="false">J7/C7</f>
        <v>3.0997375328084</v>
      </c>
      <c r="L7" s="19" t="n">
        <f aca="false">(POWER(J7/C7,1/23)-1)</f>
        <v>0.0504175111781369</v>
      </c>
    </row>
    <row r="8" customFormat="false" ht="15" hidden="false" customHeight="true" outlineLevel="0" collapsed="false">
      <c r="A8" s="20" t="s">
        <v>23</v>
      </c>
      <c r="B8" s="21" t="s">
        <v>24</v>
      </c>
      <c r="C8" s="22" t="n">
        <v>285</v>
      </c>
      <c r="D8" s="22" t="n">
        <v>392</v>
      </c>
      <c r="E8" s="22" t="n">
        <v>546</v>
      </c>
      <c r="F8" s="22" t="n">
        <v>587</v>
      </c>
      <c r="G8" s="22" t="n">
        <v>793</v>
      </c>
      <c r="H8" s="22" t="n">
        <v>734</v>
      </c>
      <c r="I8" s="22" t="n">
        <v>881</v>
      </c>
      <c r="J8" s="17" t="n">
        <v>970</v>
      </c>
      <c r="K8" s="23" t="n">
        <f aca="false">J8/C8</f>
        <v>3.40350877192982</v>
      </c>
      <c r="L8" s="24" t="n">
        <f aca="false">(POWER(J8/C8,1/23)-1)</f>
        <v>0.0546958943047955</v>
      </c>
    </row>
    <row r="9" customFormat="false" ht="15" hidden="false" customHeight="true" outlineLevel="0" collapsed="false">
      <c r="A9" s="14" t="s">
        <v>25</v>
      </c>
      <c r="B9" s="15" t="s">
        <v>26</v>
      </c>
      <c r="C9" s="16" t="n">
        <v>307</v>
      </c>
      <c r="D9" s="16" t="n">
        <v>418</v>
      </c>
      <c r="E9" s="16" t="n">
        <v>579</v>
      </c>
      <c r="F9" s="16" t="n">
        <v>655</v>
      </c>
      <c r="G9" s="16" t="n">
        <v>894</v>
      </c>
      <c r="H9" s="16" t="n">
        <v>901</v>
      </c>
      <c r="I9" s="16" t="n">
        <v>1103</v>
      </c>
      <c r="J9" s="17" t="n">
        <v>1094</v>
      </c>
      <c r="K9" s="18" t="n">
        <f aca="false">J9/C9</f>
        <v>3.56351791530945</v>
      </c>
      <c r="L9" s="19" t="n">
        <f aca="false">(POWER(J9/C9,1/23)-1)</f>
        <v>0.056804701768669</v>
      </c>
    </row>
    <row r="10" customFormat="false" ht="15" hidden="false" customHeight="true" outlineLevel="0" collapsed="false">
      <c r="A10" s="20" t="s">
        <v>27</v>
      </c>
      <c r="B10" s="21" t="s">
        <v>28</v>
      </c>
      <c r="C10" s="22" t="n">
        <v>479</v>
      </c>
      <c r="D10" s="22" t="n">
        <v>732</v>
      </c>
      <c r="E10" s="22" t="n">
        <v>1020</v>
      </c>
      <c r="F10" s="22" t="n">
        <v>1094</v>
      </c>
      <c r="G10" s="22" t="n">
        <v>1169</v>
      </c>
      <c r="H10" s="22" t="n">
        <v>1154</v>
      </c>
      <c r="I10" s="22" t="n">
        <v>1300</v>
      </c>
      <c r="J10" s="17" t="n">
        <v>1352</v>
      </c>
      <c r="K10" s="23" t="n">
        <f aca="false">J10/C10</f>
        <v>2.82254697286013</v>
      </c>
      <c r="L10" s="24" t="n">
        <f aca="false">(POWER(J10/C10,1/23)-1)</f>
        <v>0.0461479171046952</v>
      </c>
    </row>
    <row r="11" customFormat="false" ht="15" hidden="false" customHeight="true" outlineLevel="0" collapsed="false">
      <c r="A11" s="14" t="s">
        <v>29</v>
      </c>
      <c r="B11" s="15" t="s">
        <v>30</v>
      </c>
      <c r="C11" s="16" t="n">
        <v>452</v>
      </c>
      <c r="D11" s="16" t="n">
        <v>638</v>
      </c>
      <c r="E11" s="16" t="n">
        <v>832</v>
      </c>
      <c r="F11" s="16" t="n">
        <v>937</v>
      </c>
      <c r="G11" s="16" t="n">
        <v>1181</v>
      </c>
      <c r="H11" s="16" t="n">
        <v>1180</v>
      </c>
      <c r="I11" s="16" t="n">
        <v>1355</v>
      </c>
      <c r="J11" s="17" t="n">
        <v>1429</v>
      </c>
      <c r="K11" s="18" t="n">
        <f aca="false">J11/C11</f>
        <v>3.16150442477876</v>
      </c>
      <c r="L11" s="19" t="n">
        <f aca="false">(POWER(J11/C11,1/23)-1)</f>
        <v>0.0513189987764469</v>
      </c>
    </row>
    <row r="12" customFormat="false" ht="15" hidden="false" customHeight="true" outlineLevel="0" collapsed="false">
      <c r="A12" s="20" t="s">
        <v>31</v>
      </c>
      <c r="B12" s="21" t="s">
        <v>32</v>
      </c>
      <c r="C12" s="22" t="n">
        <v>578</v>
      </c>
      <c r="D12" s="22" t="n">
        <v>838</v>
      </c>
      <c r="E12" s="22" t="n">
        <v>1114</v>
      </c>
      <c r="F12" s="22" t="n">
        <v>1244</v>
      </c>
      <c r="G12" s="22" t="n">
        <v>1385</v>
      </c>
      <c r="H12" s="22" t="n">
        <v>1350</v>
      </c>
      <c r="I12" s="22" t="n">
        <v>1497</v>
      </c>
      <c r="J12" s="17" t="n">
        <v>1473</v>
      </c>
      <c r="K12" s="23" t="n">
        <f aca="false">J12/C12</f>
        <v>2.54844290657439</v>
      </c>
      <c r="L12" s="24" t="n">
        <f aca="false">(POWER(J12/C12,1/23)-1)</f>
        <v>0.0415116362579773</v>
      </c>
    </row>
    <row r="13" customFormat="false" ht="15" hidden="false" customHeight="true" outlineLevel="0" collapsed="false">
      <c r="A13" s="14" t="s">
        <v>33</v>
      </c>
      <c r="B13" s="15" t="s">
        <v>34</v>
      </c>
      <c r="C13" s="16" t="n">
        <v>445</v>
      </c>
      <c r="D13" s="16" t="n">
        <v>647</v>
      </c>
      <c r="E13" s="16" t="n">
        <v>798</v>
      </c>
      <c r="F13" s="16" t="n">
        <v>883</v>
      </c>
      <c r="G13" s="16" t="n">
        <v>1009</v>
      </c>
      <c r="H13" s="16" t="n">
        <v>1045</v>
      </c>
      <c r="I13" s="16" t="n">
        <v>1182</v>
      </c>
      <c r="J13" s="17" t="n">
        <v>1250</v>
      </c>
      <c r="K13" s="18" t="n">
        <f aca="false">J13/C13</f>
        <v>2.80898876404494</v>
      </c>
      <c r="L13" s="19" t="n">
        <f aca="false">(POWER(J13/C13,1/23)-1)</f>
        <v>0.0459289261848332</v>
      </c>
    </row>
    <row r="14" customFormat="false" ht="15" hidden="false" customHeight="true" outlineLevel="0" collapsed="false">
      <c r="A14" s="20" t="s">
        <v>35</v>
      </c>
      <c r="B14" s="21" t="s">
        <v>36</v>
      </c>
      <c r="C14" s="22" t="n">
        <v>682</v>
      </c>
      <c r="D14" s="22" t="n">
        <v>916</v>
      </c>
      <c r="E14" s="22" t="n">
        <v>926</v>
      </c>
      <c r="F14" s="22" t="n">
        <v>1133</v>
      </c>
      <c r="G14" s="22" t="n">
        <v>1362</v>
      </c>
      <c r="H14" s="22" t="n">
        <v>1413</v>
      </c>
      <c r="I14" s="22" t="n">
        <v>1564</v>
      </c>
      <c r="J14" s="17" t="n">
        <v>1623</v>
      </c>
      <c r="K14" s="23" t="n">
        <f aca="false">J14/C14</f>
        <v>2.37976539589443</v>
      </c>
      <c r="L14" s="24" t="n">
        <f aca="false">(POWER(J14/C14,1/23)-1)</f>
        <v>0.0384152316073538</v>
      </c>
    </row>
    <row r="15" customFormat="false" ht="15" hidden="false" customHeight="true" outlineLevel="0" collapsed="false">
      <c r="A15" s="14" t="s">
        <v>37</v>
      </c>
      <c r="B15" s="15" t="s">
        <v>38</v>
      </c>
      <c r="C15" s="16" t="n">
        <v>344</v>
      </c>
      <c r="D15" s="16" t="n">
        <v>474</v>
      </c>
      <c r="E15" s="16" t="n">
        <v>626</v>
      </c>
      <c r="F15" s="16" t="n">
        <v>797</v>
      </c>
      <c r="G15" s="16" t="n">
        <v>913</v>
      </c>
      <c r="H15" s="16" t="n">
        <v>912</v>
      </c>
      <c r="I15" s="16" t="n">
        <v>1080</v>
      </c>
      <c r="J15" s="17" t="n">
        <v>1102</v>
      </c>
      <c r="K15" s="18" t="n">
        <f aca="false">J15/C15</f>
        <v>3.20348837209302</v>
      </c>
      <c r="L15" s="19" t="n">
        <f aca="false">(POWER(J15/C15,1/23)-1)</f>
        <v>0.05192218703631</v>
      </c>
    </row>
    <row r="16" customFormat="false" ht="15" hidden="false" customHeight="true" outlineLevel="0" collapsed="false">
      <c r="A16" s="20" t="s">
        <v>39</v>
      </c>
      <c r="B16" s="21" t="s">
        <v>40</v>
      </c>
      <c r="C16" s="22" t="n">
        <v>355</v>
      </c>
      <c r="D16" s="22" t="n">
        <v>501</v>
      </c>
      <c r="E16" s="22" t="n">
        <v>678</v>
      </c>
      <c r="F16" s="22" t="n">
        <v>761</v>
      </c>
      <c r="G16" s="22" t="n">
        <v>935</v>
      </c>
      <c r="H16" s="22" t="n">
        <v>971</v>
      </c>
      <c r="I16" s="22" t="n">
        <v>1124</v>
      </c>
      <c r="J16" s="17" t="n">
        <v>1184</v>
      </c>
      <c r="K16" s="23" t="n">
        <f aca="false">J16/C16</f>
        <v>3.33521126760563</v>
      </c>
      <c r="L16" s="24" t="n">
        <f aca="false">(POWER(J16/C16,1/23)-1)</f>
        <v>0.0537667560542501</v>
      </c>
    </row>
    <row r="17" customFormat="false" ht="15" hidden="false" customHeight="true" outlineLevel="0" collapsed="false">
      <c r="A17" s="14" t="s">
        <v>41</v>
      </c>
      <c r="B17" s="15" t="s">
        <v>42</v>
      </c>
      <c r="C17" s="16" t="n">
        <v>530</v>
      </c>
      <c r="D17" s="16" t="n">
        <v>740</v>
      </c>
      <c r="E17" s="16" t="n">
        <v>859</v>
      </c>
      <c r="F17" s="16" t="n">
        <v>1003</v>
      </c>
      <c r="G17" s="16" t="n">
        <v>1145</v>
      </c>
      <c r="H17" s="16" t="n">
        <v>1191</v>
      </c>
      <c r="I17" s="16" t="n">
        <v>1291</v>
      </c>
      <c r="J17" s="17" t="n">
        <v>1414</v>
      </c>
      <c r="K17" s="18" t="n">
        <f aca="false">J17/C17</f>
        <v>2.66792452830189</v>
      </c>
      <c r="L17" s="19" t="n">
        <f aca="false">(POWER(J17/C17,1/23)-1)</f>
        <v>0.0435884992038926</v>
      </c>
    </row>
    <row r="18" customFormat="false" ht="15" hidden="false" customHeight="true" outlineLevel="0" collapsed="false">
      <c r="A18" s="20" t="s">
        <v>43</v>
      </c>
      <c r="B18" s="21" t="s">
        <v>44</v>
      </c>
      <c r="C18" s="22" t="n">
        <v>368</v>
      </c>
      <c r="D18" s="22" t="n">
        <v>527</v>
      </c>
      <c r="E18" s="22" t="n">
        <v>722</v>
      </c>
      <c r="F18" s="22" t="n">
        <v>843</v>
      </c>
      <c r="G18" s="22" t="n">
        <v>972</v>
      </c>
      <c r="H18" s="22" t="n">
        <v>1009</v>
      </c>
      <c r="I18" s="22" t="n">
        <v>1121</v>
      </c>
      <c r="J18" s="17" t="n">
        <v>1142</v>
      </c>
      <c r="K18" s="23" t="n">
        <f aca="false">J18/C18</f>
        <v>3.10326086956522</v>
      </c>
      <c r="L18" s="24" t="n">
        <f aca="false">(POWER(J18/C18,1/23)-1)</f>
        <v>0.050469394451711</v>
      </c>
    </row>
    <row r="19" customFormat="false" ht="15" hidden="false" customHeight="true" outlineLevel="0" collapsed="false">
      <c r="A19" s="14" t="s">
        <v>45</v>
      </c>
      <c r="B19" s="15" t="s">
        <v>46</v>
      </c>
      <c r="C19" s="16" t="n">
        <v>560</v>
      </c>
      <c r="D19" s="16" t="n">
        <v>836</v>
      </c>
      <c r="E19" s="16" t="n">
        <v>828</v>
      </c>
      <c r="F19" s="16" t="n">
        <v>984</v>
      </c>
      <c r="G19" s="16" t="n">
        <v>1217</v>
      </c>
      <c r="H19" s="16" t="n">
        <v>1277</v>
      </c>
      <c r="I19" s="16" t="n">
        <v>1396</v>
      </c>
      <c r="J19" s="17" t="n">
        <v>1468</v>
      </c>
      <c r="K19" s="18" t="n">
        <f aca="false">J19/C19</f>
        <v>2.62142857142857</v>
      </c>
      <c r="L19" s="19" t="n">
        <f aca="false">(POWER(J19/C19,1/23)-1)</f>
        <v>0.0427910752420737</v>
      </c>
    </row>
    <row r="20" customFormat="false" ht="15" hidden="false" customHeight="true" outlineLevel="0" collapsed="false">
      <c r="A20" s="20" t="s">
        <v>47</v>
      </c>
      <c r="B20" s="21" t="s">
        <v>48</v>
      </c>
      <c r="C20" s="22" t="n">
        <v>304</v>
      </c>
      <c r="D20" s="22" t="n">
        <v>413</v>
      </c>
      <c r="E20" s="22" t="n">
        <v>561</v>
      </c>
      <c r="F20" s="22" t="n">
        <v>756</v>
      </c>
      <c r="G20" s="22" t="n">
        <v>791</v>
      </c>
      <c r="H20" s="22" t="n">
        <v>846</v>
      </c>
      <c r="I20" s="22" t="n">
        <v>1016</v>
      </c>
      <c r="J20" s="17" t="n">
        <v>1038</v>
      </c>
      <c r="K20" s="23" t="n">
        <f aca="false">J20/C20</f>
        <v>3.41447368421053</v>
      </c>
      <c r="L20" s="24" t="n">
        <f aca="false">(POWER(J20/C20,1/23)-1)</f>
        <v>0.0548434002209859</v>
      </c>
    </row>
    <row r="21" customFormat="false" ht="15" hidden="false" customHeight="true" outlineLevel="0" collapsed="false">
      <c r="A21" s="14" t="s">
        <v>49</v>
      </c>
      <c r="B21" s="15" t="s">
        <v>50</v>
      </c>
      <c r="C21" s="16" t="n">
        <v>322</v>
      </c>
      <c r="D21" s="16" t="n">
        <v>413</v>
      </c>
      <c r="E21" s="16" t="n">
        <v>621</v>
      </c>
      <c r="F21" s="16" t="n">
        <v>662</v>
      </c>
      <c r="G21" s="16" t="n">
        <v>859</v>
      </c>
      <c r="H21" s="16" t="n">
        <v>861</v>
      </c>
      <c r="I21" s="16" t="n">
        <v>1000</v>
      </c>
      <c r="J21" s="17" t="n">
        <v>1065</v>
      </c>
      <c r="K21" s="18" t="n">
        <f aca="false">J21/C21</f>
        <v>3.30745341614907</v>
      </c>
      <c r="L21" s="19" t="n">
        <f aca="false">(POWER(J21/C21,1/23)-1)</f>
        <v>0.0533839191498453</v>
      </c>
    </row>
    <row r="22" customFormat="false" ht="15" hidden="false" customHeight="true" outlineLevel="0" collapsed="false">
      <c r="A22" s="20" t="s">
        <v>51</v>
      </c>
      <c r="B22" s="21" t="s">
        <v>52</v>
      </c>
      <c r="C22" s="22" t="n">
        <v>374</v>
      </c>
      <c r="D22" s="22" t="n">
        <v>526</v>
      </c>
      <c r="E22" s="22" t="n">
        <v>723</v>
      </c>
      <c r="F22" s="22" t="n">
        <v>845</v>
      </c>
      <c r="G22" s="22" t="n">
        <v>1013</v>
      </c>
      <c r="H22" s="22" t="n">
        <v>1008</v>
      </c>
      <c r="I22" s="22" t="n">
        <v>1167</v>
      </c>
      <c r="J22" s="17" t="n">
        <v>1184</v>
      </c>
      <c r="K22" s="23" t="n">
        <f aca="false">J22/C22</f>
        <v>3.16577540106952</v>
      </c>
      <c r="L22" s="24" t="n">
        <f aca="false">(POWER(J22/C22,1/23)-1)</f>
        <v>0.0513807093528753</v>
      </c>
    </row>
    <row r="23" customFormat="false" ht="15" hidden="false" customHeight="true" outlineLevel="0" collapsed="false">
      <c r="A23" s="14" t="s">
        <v>53</v>
      </c>
      <c r="B23" s="15" t="s">
        <v>54</v>
      </c>
      <c r="C23" s="16" t="n">
        <v>432</v>
      </c>
      <c r="D23" s="16" t="n">
        <v>603</v>
      </c>
      <c r="E23" s="16" t="n">
        <v>744</v>
      </c>
      <c r="F23" s="16" t="n">
        <v>822</v>
      </c>
      <c r="G23" s="16" t="n">
        <v>1042</v>
      </c>
      <c r="H23" s="16" t="n">
        <v>1066</v>
      </c>
      <c r="I23" s="16" t="n">
        <v>1200</v>
      </c>
      <c r="J23" s="17" t="n">
        <v>1245</v>
      </c>
      <c r="K23" s="18" t="n">
        <f aca="false">J23/C23</f>
        <v>2.88194444444444</v>
      </c>
      <c r="L23" s="19" t="n">
        <f aca="false">(POWER(J23/C23,1/23)-1)</f>
        <v>0.0470955903295245</v>
      </c>
    </row>
    <row r="24" customFormat="false" ht="15" hidden="false" customHeight="true" outlineLevel="0" collapsed="false">
      <c r="A24" s="20" t="s">
        <v>55</v>
      </c>
      <c r="B24" s="21" t="s">
        <v>56</v>
      </c>
      <c r="C24" s="22" t="n">
        <v>393</v>
      </c>
      <c r="D24" s="22" t="n">
        <v>508</v>
      </c>
      <c r="E24" s="22" t="n">
        <v>668</v>
      </c>
      <c r="F24" s="22" t="n">
        <v>813</v>
      </c>
      <c r="G24" s="22" t="n">
        <v>1030</v>
      </c>
      <c r="H24" s="22" t="n">
        <v>1037</v>
      </c>
      <c r="I24" s="22" t="n">
        <v>1214</v>
      </c>
      <c r="J24" s="17" t="n">
        <v>1229</v>
      </c>
      <c r="K24" s="23" t="n">
        <f aca="false">J24/C24</f>
        <v>3.12722646310433</v>
      </c>
      <c r="L24" s="24" t="n">
        <f aca="false">(POWER(J24/C24,1/23)-1)</f>
        <v>0.0508208144810582</v>
      </c>
    </row>
    <row r="25" customFormat="false" ht="15" hidden="false" customHeight="true" outlineLevel="0" collapsed="false">
      <c r="A25" s="14" t="s">
        <v>57</v>
      </c>
      <c r="B25" s="15" t="s">
        <v>58</v>
      </c>
      <c r="C25" s="16" t="n">
        <v>345</v>
      </c>
      <c r="D25" s="16" t="n">
        <v>483</v>
      </c>
      <c r="E25" s="16" t="n">
        <v>688</v>
      </c>
      <c r="F25" s="16" t="n">
        <v>779</v>
      </c>
      <c r="G25" s="16" t="n">
        <v>889</v>
      </c>
      <c r="H25" s="16" t="n">
        <v>945</v>
      </c>
      <c r="I25" s="16" t="n">
        <v>1104</v>
      </c>
      <c r="J25" s="17" t="n">
        <v>1102</v>
      </c>
      <c r="K25" s="18" t="n">
        <f aca="false">J25/C25</f>
        <v>3.19420289855072</v>
      </c>
      <c r="L25" s="19" t="n">
        <f aca="false">(POWER(J25/C25,1/23)-1)</f>
        <v>0.0517894355314867</v>
      </c>
    </row>
    <row r="26" customFormat="false" ht="15" hidden="false" customHeight="true" outlineLevel="0" collapsed="false">
      <c r="A26" s="20" t="s">
        <v>59</v>
      </c>
      <c r="B26" s="21" t="s">
        <v>60</v>
      </c>
      <c r="C26" s="22" t="n">
        <v>404</v>
      </c>
      <c r="D26" s="22" t="n">
        <v>542</v>
      </c>
      <c r="E26" s="22" t="n">
        <v>664</v>
      </c>
      <c r="F26" s="22" t="n">
        <v>742</v>
      </c>
      <c r="G26" s="22" t="n">
        <v>904</v>
      </c>
      <c r="H26" s="22" t="n">
        <v>947</v>
      </c>
      <c r="I26" s="22" t="n">
        <v>1114</v>
      </c>
      <c r="J26" s="17" t="n">
        <v>1151</v>
      </c>
      <c r="K26" s="23" t="n">
        <f aca="false">J26/C26</f>
        <v>2.8490099009901</v>
      </c>
      <c r="L26" s="24" t="n">
        <f aca="false">(POWER(J26/C26,1/23)-1)</f>
        <v>0.0465724605291615</v>
      </c>
    </row>
    <row r="27" customFormat="false" ht="15" hidden="false" customHeight="true" outlineLevel="0" collapsed="false">
      <c r="A27" s="14" t="s">
        <v>61</v>
      </c>
      <c r="B27" s="15" t="s">
        <v>62</v>
      </c>
      <c r="C27" s="16" t="n">
        <v>509</v>
      </c>
      <c r="D27" s="16" t="n">
        <v>740</v>
      </c>
      <c r="E27" s="16" t="n">
        <v>823</v>
      </c>
      <c r="F27" s="16" t="n">
        <v>934</v>
      </c>
      <c r="G27" s="16" t="n">
        <v>1116</v>
      </c>
      <c r="H27" s="16" t="n">
        <v>1216</v>
      </c>
      <c r="I27" s="16" t="n">
        <v>1434</v>
      </c>
      <c r="J27" s="17" t="n">
        <v>1532</v>
      </c>
      <c r="K27" s="18" t="n">
        <f aca="false">J27/C27</f>
        <v>3.0098231827112</v>
      </c>
      <c r="L27" s="19" t="n">
        <f aca="false">(POWER(J27/C27,1/23)-1)</f>
        <v>0.0490740144513635</v>
      </c>
    </row>
    <row r="28" customFormat="false" ht="15" hidden="false" customHeight="true" outlineLevel="0" collapsed="false">
      <c r="A28" s="20" t="s">
        <v>63</v>
      </c>
      <c r="B28" s="21" t="s">
        <v>64</v>
      </c>
      <c r="C28" s="22" t="n">
        <v>322</v>
      </c>
      <c r="D28" s="22" t="n">
        <v>426</v>
      </c>
      <c r="E28" s="22" t="n">
        <v>624</v>
      </c>
      <c r="F28" s="22" t="n">
        <v>866</v>
      </c>
      <c r="G28" s="22" t="n">
        <v>862</v>
      </c>
      <c r="H28" s="22" t="n">
        <v>826</v>
      </c>
      <c r="I28" s="22" t="n">
        <v>944</v>
      </c>
      <c r="J28" s="17" t="n">
        <v>988</v>
      </c>
      <c r="K28" s="23" t="n">
        <f aca="false">J28/C28</f>
        <v>3.06832298136646</v>
      </c>
      <c r="L28" s="24" t="n">
        <f aca="false">(POWER(J28/C28,1/23)-1)</f>
        <v>0.0499524030406477</v>
      </c>
    </row>
    <row r="29" customFormat="false" ht="15" hidden="false" customHeight="true" outlineLevel="0" collapsed="false">
      <c r="A29" s="14" t="s">
        <v>65</v>
      </c>
      <c r="B29" s="15" t="s">
        <v>66</v>
      </c>
      <c r="C29" s="16" t="n">
        <v>575</v>
      </c>
      <c r="D29" s="16" t="n">
        <v>874</v>
      </c>
      <c r="E29" s="16" t="n">
        <v>908</v>
      </c>
      <c r="F29" s="16" t="n">
        <v>1010</v>
      </c>
      <c r="G29" s="16" t="n">
        <v>1206</v>
      </c>
      <c r="H29" s="16" t="n">
        <v>1286</v>
      </c>
      <c r="I29" s="16" t="n">
        <v>1437</v>
      </c>
      <c r="J29" s="17" t="n">
        <v>1484</v>
      </c>
      <c r="K29" s="18" t="n">
        <f aca="false">J29/C29</f>
        <v>2.58086956521739</v>
      </c>
      <c r="L29" s="19" t="n">
        <f aca="false">(POWER(J29/C29,1/23)-1)</f>
        <v>0.0420843458978188</v>
      </c>
    </row>
    <row r="30" customFormat="false" ht="15" hidden="false" customHeight="true" outlineLevel="0" collapsed="false">
      <c r="A30" s="20" t="s">
        <v>67</v>
      </c>
      <c r="B30" s="21" t="s">
        <v>68</v>
      </c>
      <c r="C30" s="22" t="n">
        <v>383</v>
      </c>
      <c r="D30" s="25" t="s">
        <v>69</v>
      </c>
      <c r="E30" s="25" t="s">
        <v>69</v>
      </c>
      <c r="F30" s="22" t="n">
        <v>818</v>
      </c>
      <c r="G30" s="22" t="n">
        <v>939</v>
      </c>
      <c r="H30" s="22" t="n">
        <v>1012</v>
      </c>
      <c r="I30" s="22" t="n">
        <v>1162</v>
      </c>
      <c r="J30" s="17" t="n">
        <v>1196</v>
      </c>
      <c r="K30" s="23" t="n">
        <f aca="false">J30/C30</f>
        <v>3.12271540469974</v>
      </c>
      <c r="L30" s="24" t="n">
        <f aca="false">(POWER(J30/C30,1/23)-1)</f>
        <v>0.0507548637301152</v>
      </c>
    </row>
    <row r="31" customFormat="false" ht="15" hidden="false" customHeight="true" outlineLevel="0" collapsed="false">
      <c r="A31" s="14" t="s">
        <v>70</v>
      </c>
      <c r="B31" s="15" t="s">
        <v>71</v>
      </c>
      <c r="C31" s="16" t="n">
        <v>325</v>
      </c>
      <c r="D31" s="16" t="n">
        <v>470</v>
      </c>
      <c r="E31" s="16" t="n">
        <v>625</v>
      </c>
      <c r="F31" s="16" t="n">
        <v>757</v>
      </c>
      <c r="G31" s="16" t="n">
        <v>828</v>
      </c>
      <c r="H31" s="16" t="n">
        <v>862</v>
      </c>
      <c r="I31" s="16" t="n">
        <v>1034</v>
      </c>
      <c r="J31" s="17" t="n">
        <v>1076</v>
      </c>
      <c r="K31" s="18" t="n">
        <f aca="false">J31/C31</f>
        <v>3.31076923076923</v>
      </c>
      <c r="L31" s="19" t="n">
        <f aca="false">(POWER(J31/C31,1/23)-1)</f>
        <v>0.0534298122302648</v>
      </c>
    </row>
    <row r="32" customFormat="false" ht="15" hidden="false" customHeight="true" outlineLevel="0" collapsed="false">
      <c r="A32" s="20" t="s">
        <v>72</v>
      </c>
      <c r="B32" s="21" t="s">
        <v>73</v>
      </c>
      <c r="C32" s="22" t="n">
        <v>512</v>
      </c>
      <c r="D32" s="22" t="n">
        <v>722</v>
      </c>
      <c r="E32" s="22" t="n">
        <v>844</v>
      </c>
      <c r="F32" s="22" t="n">
        <v>986</v>
      </c>
      <c r="G32" s="22" t="n">
        <v>1121</v>
      </c>
      <c r="H32" s="22" t="n">
        <v>1130</v>
      </c>
      <c r="I32" s="22" t="n">
        <v>1287</v>
      </c>
      <c r="J32" s="17" t="n">
        <v>1326</v>
      </c>
      <c r="K32" s="23" t="n">
        <f aca="false">J32/C32</f>
        <v>2.58984375</v>
      </c>
      <c r="L32" s="24" t="n">
        <f aca="false">(POWER(J32/C32,1/23)-1)</f>
        <v>0.042241629261405</v>
      </c>
    </row>
    <row r="33" customFormat="false" ht="13.8" hidden="false" customHeight="false" outlineLevel="0" collapsed="false"/>
    <row r="34" customFormat="false" ht="18" hidden="false" customHeight="true" outlineLevel="0" collapsed="false">
      <c r="A34" s="26" t="s">
        <v>74</v>
      </c>
      <c r="B34" s="27" t="s">
        <v>75</v>
      </c>
      <c r="C34" s="28" t="n">
        <v>422</v>
      </c>
      <c r="D34" s="28" t="n">
        <v>596</v>
      </c>
      <c r="E34" s="28" t="n">
        <v>749</v>
      </c>
      <c r="F34" s="28" t="n">
        <v>865</v>
      </c>
      <c r="G34" s="28" t="n">
        <v>1020</v>
      </c>
      <c r="H34" s="28" t="n">
        <v>1044</v>
      </c>
      <c r="I34" s="28" t="n">
        <v>1197</v>
      </c>
      <c r="J34" s="17" t="n">
        <v>1242</v>
      </c>
      <c r="K34" s="29" t="n">
        <f aca="false">J34/C34</f>
        <v>2.94312796208531</v>
      </c>
      <c r="L34" s="30" t="n">
        <f aca="false">(POWER(J34/C34,1/23)-1)</f>
        <v>0.0480524228535981</v>
      </c>
    </row>
    <row r="35" customFormat="false" ht="13.8" hidden="false" customHeight="false" outlineLevel="0" collapsed="false"/>
    <row r="36" customFormat="false" ht="12.8" hidden="false" customHeight="false" outlineLevel="0" collapsed="false">
      <c r="A36" s="31" t="s">
        <v>76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</row>
    <row r="37" customFormat="false" ht="12.8" hidden="false" customHeight="false" outlineLevel="0" collapsed="false">
      <c r="A37" s="31" t="s">
        <v>77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</row>
    <row r="38" customFormat="false" ht="13.8" hidden="false" customHeight="false" outlineLevel="0" collapsed="false"/>
    <row r="39" customFormat="false" ht="13.8" hidden="false" customHeight="false" outlineLevel="0" collapsed="false"/>
    <row r="40" customFormat="false" ht="13.8" hidden="false" customHeight="false" outlineLevel="0" collapsed="false"/>
    <row r="41" customFormat="false" ht="13.8" hidden="false" customHeight="false" outlineLevel="0" collapsed="false"/>
    <row r="42" customFormat="false" ht="13.8" hidden="false" customHeight="false" outlineLevel="0" collapsed="false"/>
  </sheetData>
  <mergeCells count="5">
    <mergeCell ref="A1:M1"/>
    <mergeCell ref="A2:M2"/>
    <mergeCell ref="A3:M3"/>
    <mergeCell ref="A36:M36"/>
    <mergeCell ref="A37:M3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241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2026-05-25T14:05:52Z</dcterms:created>
  <dc:creator>openpyxl</dc:creator>
  <dc:description/>
  <dc:language>de-CH</dc:language>
  <cp:lastModifiedBy>Hanspeter Tschannen</cp:lastModifiedBy>
  <dcterms:modified xsi:type="dcterms:W3CDTF">2026-05-27T10:20:08Z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